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14400" yWindow="-15" windowWidth="14445" windowHeight="12765"/>
  </bookViews>
  <sheets>
    <sheet name="カイ20140109" sheetId="20" r:id="rId1"/>
  </sheets>
  <definedNames>
    <definedName name="AA">#REF!</definedName>
    <definedName name="RNG補正値" localSheetId="0">カイ20140109!$R$5:$T$24</definedName>
  </definedNames>
  <calcPr calcId="125725"/>
</workbook>
</file>

<file path=xl/calcChain.xml><?xml version="1.0" encoding="utf-8"?>
<calcChain xmlns="http://schemas.openxmlformats.org/spreadsheetml/2006/main">
  <c r="G48" i="20"/>
  <c r="E48"/>
  <c r="G44"/>
  <c r="G42"/>
  <c r="E44"/>
  <c r="G47"/>
  <c r="E47"/>
  <c r="G27"/>
  <c r="G30"/>
  <c r="E30"/>
  <c r="G18"/>
  <c r="E18"/>
  <c r="G26"/>
  <c r="E26"/>
  <c r="G25"/>
  <c r="E25"/>
  <c r="G54"/>
  <c r="E54"/>
  <c r="G46"/>
  <c r="E46"/>
  <c r="G45"/>
  <c r="E45"/>
  <c r="G43"/>
  <c r="E43"/>
  <c r="E42"/>
  <c r="G41"/>
  <c r="E41"/>
  <c r="G40"/>
  <c r="E40"/>
  <c r="G39"/>
  <c r="E39"/>
  <c r="G38"/>
  <c r="E38"/>
  <c r="G32"/>
  <c r="E32"/>
  <c r="G31"/>
  <c r="E31"/>
  <c r="G29"/>
  <c r="E29"/>
  <c r="G28"/>
  <c r="E28"/>
  <c r="E27"/>
  <c r="G24"/>
  <c r="E24"/>
  <c r="G17"/>
  <c r="E17"/>
  <c r="G16"/>
  <c r="E16"/>
  <c r="G15"/>
  <c r="E15"/>
  <c r="G14"/>
  <c r="E14"/>
  <c r="G13"/>
  <c r="E13"/>
  <c r="G7"/>
  <c r="E7"/>
  <c r="G6"/>
  <c r="E6"/>
  <c r="G5"/>
  <c r="E5"/>
</calcChain>
</file>

<file path=xl/sharedStrings.xml><?xml version="1.0" encoding="utf-8"?>
<sst xmlns="http://schemas.openxmlformats.org/spreadsheetml/2006/main" count="285" uniqueCount="92">
  <si>
    <t>対象スキル</t>
    <rPh sb="0" eb="2">
      <t>タイショウ</t>
    </rPh>
    <phoneticPr fontId="1"/>
  </si>
  <si>
    <t>クリティカル</t>
    <phoneticPr fontId="1"/>
  </si>
  <si>
    <t>ヒット
数</t>
    <rPh sb="4" eb="5">
      <t>スウ</t>
    </rPh>
    <phoneticPr fontId="1"/>
  </si>
  <si>
    <t>追加
ダメージ</t>
    <rPh sb="0" eb="2">
      <t>ツイカ</t>
    </rPh>
    <phoneticPr fontId="1"/>
  </si>
  <si>
    <t>SP
上昇値</t>
    <rPh sb="3" eb="6">
      <t>ジョウショウチ</t>
    </rPh>
    <phoneticPr fontId="1"/>
  </si>
  <si>
    <t>キック</t>
    <phoneticPr fontId="1"/>
  </si>
  <si>
    <t>基本</t>
    <rPh sb="0" eb="2">
      <t>キホン</t>
    </rPh>
    <phoneticPr fontId="1"/>
  </si>
  <si>
    <t>倍率</t>
    <rPh sb="0" eb="2">
      <t>バイリツ</t>
    </rPh>
    <phoneticPr fontId="1"/>
  </si>
  <si>
    <t>最大</t>
    <rPh sb="0" eb="2">
      <t>サイダイ</t>
    </rPh>
    <phoneticPr fontId="1"/>
  </si>
  <si>
    <t>ダウン値</t>
    <rPh sb="3" eb="4">
      <t>チ</t>
    </rPh>
    <phoneticPr fontId="1"/>
  </si>
  <si>
    <t>備考</t>
    <rPh sb="0" eb="2">
      <t>ビコウ</t>
    </rPh>
    <phoneticPr fontId="1"/>
  </si>
  <si>
    <t>L</t>
    <phoneticPr fontId="1"/>
  </si>
  <si>
    <t>R</t>
    <phoneticPr fontId="1"/>
  </si>
  <si>
    <t>Z</t>
    <phoneticPr fontId="1"/>
  </si>
  <si>
    <t>×</t>
    <phoneticPr fontId="1"/>
  </si>
  <si>
    <t>○</t>
    <phoneticPr fontId="1"/>
  </si>
  <si>
    <t>通常</t>
    <rPh sb="0" eb="2">
      <t>ツウジョウ</t>
    </rPh>
    <phoneticPr fontId="1"/>
  </si>
  <si>
    <t>スマッシュ</t>
    <phoneticPr fontId="1"/>
  </si>
  <si>
    <t>ダメージ
タイプ</t>
    <phoneticPr fontId="1"/>
  </si>
  <si>
    <t>補正値データ</t>
    <rPh sb="0" eb="2">
      <t>ホセイ</t>
    </rPh>
    <rPh sb="2" eb="3">
      <t>チ</t>
    </rPh>
    <phoneticPr fontId="1"/>
  </si>
  <si>
    <t>倍率
補正(%)</t>
    <rPh sb="0" eb="2">
      <t>バイリツ</t>
    </rPh>
    <rPh sb="3" eb="5">
      <t>ホセイ</t>
    </rPh>
    <phoneticPr fontId="1"/>
  </si>
  <si>
    <t>ダウン値
補正(%)</t>
    <rPh sb="3" eb="4">
      <t>チ</t>
    </rPh>
    <rPh sb="5" eb="7">
      <t>ホセイ</t>
    </rPh>
    <phoneticPr fontId="1"/>
  </si>
  <si>
    <t>その他の情報</t>
    <rPh sb="2" eb="3">
      <t>タ</t>
    </rPh>
    <rPh sb="4" eb="6">
      <t>ジョウホウ</t>
    </rPh>
    <phoneticPr fontId="1"/>
  </si>
  <si>
    <t>RR</t>
    <phoneticPr fontId="1"/>
  </si>
  <si>
    <t>ダウン中のボスにE</t>
    <rPh sb="3" eb="4">
      <t>チュウ</t>
    </rPh>
    <phoneticPr fontId="1"/>
  </si>
  <si>
    <t>R長押し</t>
    <rPh sb="1" eb="3">
      <t>ナガオ</t>
    </rPh>
    <phoneticPr fontId="1"/>
  </si>
  <si>
    <t>ジャンプスマッシュ</t>
    <phoneticPr fontId="1"/>
  </si>
  <si>
    <t>出典 →</t>
    <rPh sb="0" eb="2">
      <t>シュッテン</t>
    </rPh>
    <phoneticPr fontId="1"/>
  </si>
  <si>
    <t>ジャンプR</t>
    <phoneticPr fontId="1"/>
  </si>
  <si>
    <t>ショートボウ攻撃</t>
    <rPh sb="6" eb="8">
      <t>コウゲキ</t>
    </rPh>
    <phoneticPr fontId="1"/>
  </si>
  <si>
    <t>ベンディングショット</t>
    <phoneticPr fontId="1"/>
  </si>
  <si>
    <t>スピンキック</t>
    <phoneticPr fontId="1"/>
  </si>
  <si>
    <t>スラストキック</t>
    <phoneticPr fontId="1"/>
  </si>
  <si>
    <t>ロングボウ攻撃(即射)</t>
    <rPh sb="5" eb="7">
      <t>コウゲキ</t>
    </rPh>
    <rPh sb="8" eb="9">
      <t>ソク</t>
    </rPh>
    <rPh sb="9" eb="10">
      <t>イ</t>
    </rPh>
    <phoneticPr fontId="1"/>
  </si>
  <si>
    <t>マグナムショット</t>
    <phoneticPr fontId="1"/>
  </si>
  <si>
    <t>マグナムショット1チャージ</t>
    <phoneticPr fontId="1"/>
  </si>
  <si>
    <t>マグナムショット2チャージ</t>
    <phoneticPr fontId="1"/>
  </si>
  <si>
    <t>マルチスナイピング</t>
    <phoneticPr fontId="1"/>
  </si>
  <si>
    <t>アローストーム</t>
    <phoneticPr fontId="1"/>
  </si>
  <si>
    <t>マウンティング</t>
    <phoneticPr fontId="1"/>
  </si>
  <si>
    <t>デュアルリンク</t>
    <phoneticPr fontId="1"/>
  </si>
  <si>
    <t>カイ　ショートボウ</t>
    <phoneticPr fontId="1"/>
  </si>
  <si>
    <t>カイ　ロングボウ</t>
    <phoneticPr fontId="1"/>
  </si>
  <si>
    <t>カイ　共通</t>
    <rPh sb="3" eb="5">
      <t>キョウツウ</t>
    </rPh>
    <phoneticPr fontId="1"/>
  </si>
  <si>
    <t>L長押し</t>
    <rPh sb="1" eb="3">
      <t>ナガオ</t>
    </rPh>
    <phoneticPr fontId="1"/>
  </si>
  <si>
    <t>スロット1</t>
    <phoneticPr fontId="1"/>
  </si>
  <si>
    <t>スロット5</t>
    <phoneticPr fontId="1"/>
  </si>
  <si>
    <t>スロット2</t>
    <phoneticPr fontId="1"/>
  </si>
  <si>
    <t>スロット4</t>
    <phoneticPr fontId="1"/>
  </si>
  <si>
    <t>ジャンプR</t>
  </si>
  <si>
    <t>ヘッド
ショット</t>
    <phoneticPr fontId="1"/>
  </si>
  <si>
    <t>カイ　クロスガン</t>
    <phoneticPr fontId="1"/>
  </si>
  <si>
    <t>クロスガン攻撃</t>
    <rPh sb="5" eb="7">
      <t>コウゲキ</t>
    </rPh>
    <phoneticPr fontId="1"/>
  </si>
  <si>
    <t>インサイト</t>
    <phoneticPr fontId="1"/>
  </si>
  <si>
    <t>ピアシング</t>
    <phoneticPr fontId="1"/>
  </si>
  <si>
    <t>ガスティングボルト</t>
    <phoneticPr fontId="1"/>
  </si>
  <si>
    <t>ブレット6</t>
    <phoneticPr fontId="1"/>
  </si>
  <si>
    <t>ブレット6(爆発)</t>
    <rPh sb="6" eb="8">
      <t>バクハツ</t>
    </rPh>
    <phoneticPr fontId="1"/>
  </si>
  <si>
    <t>ブレット6(初弾発射時)</t>
    <rPh sb="6" eb="7">
      <t>ショ</t>
    </rPh>
    <rPh sb="7" eb="8">
      <t>タマ</t>
    </rPh>
    <rPh sb="8" eb="10">
      <t>ハッシャ</t>
    </rPh>
    <rPh sb="10" eb="11">
      <t>ジ</t>
    </rPh>
    <phoneticPr fontId="1"/>
  </si>
  <si>
    <t>スピンスマッシュ</t>
    <phoneticPr fontId="1"/>
  </si>
  <si>
    <t>ハンドボム</t>
    <phoneticPr fontId="1"/>
  </si>
  <si>
    <t>アトミック(ニュークリア)</t>
    <phoneticPr fontId="1"/>
  </si>
  <si>
    <t>アトミック</t>
    <phoneticPr fontId="1"/>
  </si>
  <si>
    <t>ホローショット</t>
    <phoneticPr fontId="1"/>
  </si>
  <si>
    <t>カイ　ボウ共通</t>
    <rPh sb="5" eb="7">
      <t>キョウツウ</t>
    </rPh>
    <phoneticPr fontId="1"/>
  </si>
  <si>
    <t>追加ダメージの空欄は情報が無い。</t>
    <rPh sb="0" eb="2">
      <t>ツイカ</t>
    </rPh>
    <rPh sb="7" eb="9">
      <t>クウラン</t>
    </rPh>
    <rPh sb="10" eb="12">
      <t>ジョウホウ</t>
    </rPh>
    <rPh sb="13" eb="14">
      <t>ナ</t>
    </rPh>
    <phoneticPr fontId="1"/>
  </si>
  <si>
    <t>ロングボウ攻撃(チャージ)</t>
    <rPh sb="5" eb="7">
      <t>コウゲキ</t>
    </rPh>
    <phoneticPr fontId="1"/>
  </si>
  <si>
    <t>固定ショット</t>
    <rPh sb="0" eb="2">
      <t>コテイ</t>
    </rPh>
    <phoneticPr fontId="1"/>
  </si>
  <si>
    <t>速射</t>
    <rPh sb="0" eb="2">
      <t>ソクシャ</t>
    </rPh>
    <phoneticPr fontId="1"/>
  </si>
  <si>
    <t>通常MOBには2倍</t>
    <rPh sb="0" eb="2">
      <t>ツウジョウ</t>
    </rPh>
    <rPh sb="8" eb="9">
      <t>バイ</t>
    </rPh>
    <phoneticPr fontId="1"/>
  </si>
  <si>
    <t>速射1チャージ</t>
    <rPh sb="0" eb="2">
      <t>ソクシャ</t>
    </rPh>
    <phoneticPr fontId="1"/>
  </si>
  <si>
    <t>速射2チャージ</t>
    <rPh sb="0" eb="2">
      <t>ソクシャ</t>
    </rPh>
    <phoneticPr fontId="1"/>
  </si>
  <si>
    <t>ヘッドショットの情報は旧データのまま。</t>
    <rPh sb="8" eb="10">
      <t>ジョウホウ</t>
    </rPh>
    <rPh sb="11" eb="12">
      <t>キュウ</t>
    </rPh>
    <phoneticPr fontId="1"/>
  </si>
  <si>
    <t>ロングボウ攻撃(固定ショット)</t>
    <rPh sb="5" eb="7">
      <t>コウゲキ</t>
    </rPh>
    <rPh sb="8" eb="10">
      <t>コテイ</t>
    </rPh>
    <phoneticPr fontId="1"/>
  </si>
  <si>
    <t>SP
消費値</t>
    <rPh sb="3" eb="5">
      <t>ショウヒ</t>
    </rPh>
    <rPh sb="5" eb="6">
      <t>アタイ</t>
    </rPh>
    <phoneticPr fontId="1"/>
  </si>
  <si>
    <t>デュアルリンク持続</t>
    <rPh sb="7" eb="9">
      <t>ジゾク</t>
    </rPh>
    <phoneticPr fontId="1"/>
  </si>
  <si>
    <t>ダメージは通常、ダウン値はスマッシュの影響を受ける。</t>
    <rPh sb="5" eb="7">
      <t>ツウジョウ</t>
    </rPh>
    <rPh sb="11" eb="12">
      <t>チ</t>
    </rPh>
    <rPh sb="19" eb="21">
      <t>エイキョウ</t>
    </rPh>
    <rPh sb="22" eb="23">
      <t>ウ</t>
    </rPh>
    <phoneticPr fontId="1"/>
  </si>
  <si>
    <t>ダウン値はスマッシュの影響を受けない。</t>
    <rPh sb="3" eb="4">
      <t>チ</t>
    </rPh>
    <rPh sb="11" eb="13">
      <t>エイキョウ</t>
    </rPh>
    <rPh sb="14" eb="15">
      <t>ウ</t>
    </rPh>
    <phoneticPr fontId="1"/>
  </si>
  <si>
    <t>ダウン値ボーナスが乗らない。</t>
    <rPh sb="3" eb="4">
      <t>チ</t>
    </rPh>
    <rPh sb="9" eb="10">
      <t>ノ</t>
    </rPh>
    <phoneticPr fontId="1"/>
  </si>
  <si>
    <t>ヘッドショット倍率</t>
    <rPh sb="7" eb="9">
      <t>バイリツ</t>
    </rPh>
    <phoneticPr fontId="1"/>
  </si>
  <si>
    <t>フリンチ倍率</t>
    <rPh sb="4" eb="6">
      <t>バイリツ</t>
    </rPh>
    <phoneticPr fontId="1"/>
  </si>
  <si>
    <t>ダウン値： 2 * (1+スキル)</t>
    <rPh sb="3" eb="4">
      <t>チ</t>
    </rPh>
    <phoneticPr fontId="1"/>
  </si>
  <si>
    <t>ダメージ：  1.2 * (1+スキル)</t>
    <phoneticPr fontId="1"/>
  </si>
  <si>
    <t>ダメージ：  2</t>
    <phoneticPr fontId="1"/>
  </si>
  <si>
    <t>ダウン値： 3</t>
    <rPh sb="3" eb="4">
      <t>チ</t>
    </rPh>
    <phoneticPr fontId="1"/>
  </si>
  <si>
    <t>http://www.inven.co.kr/board/powerbbs.php?come_idx=2074&amp;l=38433</t>
  </si>
  <si>
    <t>BR1段階-1</t>
    <rPh sb="3" eb="5">
      <t>ダンカイ</t>
    </rPh>
    <phoneticPr fontId="1"/>
  </si>
  <si>
    <t>BR2段階-1</t>
    <rPh sb="3" eb="5">
      <t>ダンカイ</t>
    </rPh>
    <phoneticPr fontId="1"/>
  </si>
  <si>
    <t>BR2段階-2</t>
    <rPh sb="3" eb="5">
      <t>ダンカイ</t>
    </rPh>
    <phoneticPr fontId="1"/>
  </si>
  <si>
    <t>BR3段階-1</t>
    <rPh sb="3" eb="5">
      <t>ダンカイ</t>
    </rPh>
    <phoneticPr fontId="1"/>
  </si>
  <si>
    <t>BR3段階-2</t>
    <rPh sb="3" eb="5">
      <t>ダンカイ</t>
    </rPh>
    <phoneticPr fontId="1"/>
  </si>
  <si>
    <t>回避中R</t>
    <rPh sb="0" eb="2">
      <t>カイヒ</t>
    </rPh>
    <rPh sb="2" eb="3">
      <t>チュウ</t>
    </rPh>
    <phoneticPr fontId="1"/>
  </si>
</sst>
</file>

<file path=xl/styles.xml><?xml version="1.0" encoding="utf-8"?>
<styleSheet xmlns="http://schemas.openxmlformats.org/spreadsheetml/2006/main">
  <numFmts count="3">
    <numFmt numFmtId="176" formatCode="0.000_ "/>
    <numFmt numFmtId="177" formatCode="0_ "/>
    <numFmt numFmtId="178" formatCode="0.00000_ "/>
  </numFmts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6" borderId="1" xfId="0" applyFill="1" applyBorder="1">
      <alignment vertical="center"/>
    </xf>
    <xf numFmtId="0" fontId="0" fillId="7" borderId="1" xfId="0" applyFill="1" applyBorder="1">
      <alignment vertical="center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49" fontId="0" fillId="0" borderId="0" xfId="0" applyNumberFormat="1">
      <alignment vertical="center"/>
    </xf>
    <xf numFmtId="0" fontId="0" fillId="9" borderId="1" xfId="0" applyFill="1" applyBorder="1">
      <alignment vertical="center"/>
    </xf>
    <xf numFmtId="178" fontId="0" fillId="7" borderId="1" xfId="0" applyNumberFormat="1" applyFill="1" applyBorder="1">
      <alignment vertical="center"/>
    </xf>
    <xf numFmtId="177" fontId="0" fillId="7" borderId="1" xfId="0" applyNumberFormat="1" applyFill="1" applyBorder="1">
      <alignment vertical="center"/>
    </xf>
    <xf numFmtId="178" fontId="0" fillId="6" borderId="1" xfId="0" applyNumberFormat="1" applyFill="1" applyBorder="1">
      <alignment vertical="center"/>
    </xf>
    <xf numFmtId="177" fontId="0" fillId="6" borderId="1" xfId="0" applyNumberFormat="1" applyFill="1" applyBorder="1">
      <alignment vertical="center"/>
    </xf>
    <xf numFmtId="178" fontId="0" fillId="2" borderId="1" xfId="0" applyNumberFormat="1" applyFill="1" applyBorder="1">
      <alignment vertical="center"/>
    </xf>
    <xf numFmtId="177" fontId="0" fillId="2" borderId="1" xfId="0" applyNumberFormat="1" applyFill="1" applyBorder="1">
      <alignment vertical="center"/>
    </xf>
    <xf numFmtId="0" fontId="0" fillId="2" borderId="1" xfId="0" applyFill="1" applyBorder="1" applyAlignment="1">
      <alignment vertical="center"/>
    </xf>
    <xf numFmtId="0" fontId="2" fillId="0" borderId="0" xfId="1" applyAlignment="1" applyProtection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ven.co.kr/board/powerbbs.php?come_idx=2074&amp;l=384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T72"/>
  <sheetViews>
    <sheetView tabSelected="1" workbookViewId="0"/>
  </sheetViews>
  <sheetFormatPr defaultRowHeight="13.5"/>
  <cols>
    <col min="1" max="1" width="6" customWidth="1"/>
    <col min="2" max="2" width="17.125" customWidth="1"/>
    <col min="3" max="3" width="28.5" customWidth="1"/>
    <col min="4" max="4" width="6.5" bestFit="1" customWidth="1"/>
    <col min="5" max="5" width="8.5" bestFit="1" customWidth="1"/>
    <col min="6" max="7" width="5.25" bestFit="1" customWidth="1"/>
    <col min="8" max="9" width="7.125" bestFit="1" customWidth="1"/>
    <col min="10" max="10" width="9.5" bestFit="1" customWidth="1"/>
    <col min="11" max="11" width="24.25" bestFit="1" customWidth="1"/>
    <col min="12" max="12" width="6.875" bestFit="1" customWidth="1"/>
    <col min="13" max="13" width="5.5" bestFit="1" customWidth="1"/>
    <col min="14" max="14" width="8" bestFit="1" customWidth="1"/>
    <col min="15" max="15" width="10.625" bestFit="1" customWidth="1"/>
    <col min="16" max="16" width="24.375" customWidth="1"/>
    <col min="18" max="18" width="24.25" bestFit="1" customWidth="1"/>
    <col min="19" max="19" width="7.5" bestFit="1" customWidth="1"/>
    <col min="20" max="20" width="8.5" bestFit="1" customWidth="1"/>
  </cols>
  <sheetData>
    <row r="3" spans="2:20" ht="13.5" customHeight="1">
      <c r="B3" s="53" t="s">
        <v>41</v>
      </c>
      <c r="C3" s="30"/>
      <c r="D3" s="55" t="s">
        <v>7</v>
      </c>
      <c r="E3" s="55"/>
      <c r="F3" s="56" t="s">
        <v>9</v>
      </c>
      <c r="G3" s="57"/>
      <c r="H3" s="49" t="s">
        <v>4</v>
      </c>
      <c r="I3" s="49" t="s">
        <v>74</v>
      </c>
      <c r="J3" s="49" t="s">
        <v>18</v>
      </c>
      <c r="K3" s="51" t="s">
        <v>0</v>
      </c>
      <c r="L3" s="49" t="s">
        <v>50</v>
      </c>
      <c r="M3" s="49" t="s">
        <v>2</v>
      </c>
      <c r="N3" s="49" t="s">
        <v>3</v>
      </c>
      <c r="O3" s="51" t="s">
        <v>1</v>
      </c>
      <c r="P3" s="51" t="s">
        <v>10</v>
      </c>
      <c r="R3" s="41" t="s">
        <v>19</v>
      </c>
      <c r="S3" s="40" t="s">
        <v>20</v>
      </c>
      <c r="T3" s="40" t="s">
        <v>21</v>
      </c>
    </row>
    <row r="4" spans="2:20">
      <c r="B4" s="54"/>
      <c r="C4" s="32"/>
      <c r="D4" s="22" t="s">
        <v>6</v>
      </c>
      <c r="E4" s="22" t="s">
        <v>8</v>
      </c>
      <c r="F4" s="22" t="s">
        <v>6</v>
      </c>
      <c r="G4" s="22" t="s">
        <v>8</v>
      </c>
      <c r="H4" s="50"/>
      <c r="I4" s="50"/>
      <c r="J4" s="38"/>
      <c r="K4" s="39"/>
      <c r="L4" s="39"/>
      <c r="M4" s="50"/>
      <c r="N4" s="50"/>
      <c r="O4" s="52"/>
      <c r="P4" s="52"/>
      <c r="R4" s="41"/>
      <c r="S4" s="41"/>
      <c r="T4" s="41"/>
    </row>
    <row r="5" spans="2:20">
      <c r="B5" s="4" t="s">
        <v>11</v>
      </c>
      <c r="C5" s="4" t="s">
        <v>29</v>
      </c>
      <c r="D5" s="5">
        <v>3.5999999999999997E-2</v>
      </c>
      <c r="E5" s="10">
        <f>D5*(100+IF(J5="",0,VLOOKUP(J5,RNG補正値,2,FALSE))+IF(K5="",0,VLOOKUP(K5,RNG補正値,2,FALSE)))/100</f>
        <v>5.7599999999999998E-2</v>
      </c>
      <c r="F5" s="6">
        <v>3</v>
      </c>
      <c r="G5" s="11">
        <f>F5*(100+IF(J5="",0,VLOOKUP(J5,RNG補正値,3,FALSE))+IF(K5="",0,VLOOKUP(K5,RNG補正値,3,FALSE)))/100</f>
        <v>3</v>
      </c>
      <c r="H5" s="6">
        <v>20</v>
      </c>
      <c r="I5" s="6">
        <v>0</v>
      </c>
      <c r="J5" s="1" t="s">
        <v>16</v>
      </c>
      <c r="K5" s="1"/>
      <c r="L5" s="7" t="s">
        <v>14</v>
      </c>
      <c r="M5" s="6">
        <v>1</v>
      </c>
      <c r="N5" s="7"/>
      <c r="O5" s="7" t="s">
        <v>15</v>
      </c>
      <c r="P5" s="1" t="s">
        <v>69</v>
      </c>
      <c r="Q5" s="8"/>
      <c r="R5" s="9" t="s">
        <v>16</v>
      </c>
      <c r="S5" s="1">
        <v>60</v>
      </c>
      <c r="T5" s="1"/>
    </row>
    <row r="6" spans="2:20">
      <c r="B6" s="4" t="s">
        <v>44</v>
      </c>
      <c r="C6" s="4" t="s">
        <v>70</v>
      </c>
      <c r="D6" s="5">
        <v>7.1999999999999995E-2</v>
      </c>
      <c r="E6" s="10">
        <f>D6*(100+IF(J6="",0,VLOOKUP(J6,RNG補正値,2,FALSE))+IF(K6="",0,VLOOKUP(K6,RNG補正値,2,FALSE)))/100</f>
        <v>0.13751999999999998</v>
      </c>
      <c r="F6" s="6">
        <v>3</v>
      </c>
      <c r="G6" s="11">
        <f>F6*(100+IF(J6="",0,VLOOKUP(J6,RNG補正値,3,FALSE))+IF(K6="",0,VLOOKUP(K6,RNG補正値,3,FALSE)))/100</f>
        <v>3.69</v>
      </c>
      <c r="H6" s="6">
        <v>21</v>
      </c>
      <c r="I6" s="6">
        <v>0</v>
      </c>
      <c r="J6" s="1" t="s">
        <v>16</v>
      </c>
      <c r="K6" s="1" t="s">
        <v>68</v>
      </c>
      <c r="L6" s="7" t="s">
        <v>14</v>
      </c>
      <c r="M6" s="6">
        <v>2</v>
      </c>
      <c r="N6" s="7"/>
      <c r="O6" s="7" t="s">
        <v>15</v>
      </c>
      <c r="P6" s="1"/>
      <c r="R6" s="9" t="s">
        <v>17</v>
      </c>
      <c r="S6" s="1">
        <v>33</v>
      </c>
      <c r="T6" s="1">
        <v>10</v>
      </c>
    </row>
    <row r="7" spans="2:20">
      <c r="B7" s="4" t="s">
        <v>44</v>
      </c>
      <c r="C7" s="4" t="s">
        <v>71</v>
      </c>
      <c r="D7" s="5">
        <v>7.1999999999999995E-2</v>
      </c>
      <c r="E7" s="10">
        <f>D7*(100+IF(J7="",0,VLOOKUP(J7,RNG補正値,2,FALSE))+IF(K7="",0,VLOOKUP(K7,RNG補正値,2,FALSE)))/100</f>
        <v>0.13751999999999998</v>
      </c>
      <c r="F7" s="6">
        <v>3</v>
      </c>
      <c r="G7" s="11">
        <f>F7*(100+IF(J7="",0,VLOOKUP(J7,RNG補正値,3,FALSE))+IF(K7="",0,VLOOKUP(K7,RNG補正値,3,FALSE)))/100</f>
        <v>3.69</v>
      </c>
      <c r="H7" s="6">
        <v>21</v>
      </c>
      <c r="I7" s="6">
        <v>0</v>
      </c>
      <c r="J7" s="1" t="s">
        <v>16</v>
      </c>
      <c r="K7" s="1" t="s">
        <v>68</v>
      </c>
      <c r="L7" s="7" t="s">
        <v>14</v>
      </c>
      <c r="M7" s="6">
        <v>3</v>
      </c>
      <c r="N7" s="7"/>
      <c r="O7" s="7" t="s">
        <v>15</v>
      </c>
      <c r="P7" s="1"/>
      <c r="R7" s="9" t="s">
        <v>68</v>
      </c>
      <c r="S7" s="1">
        <v>31</v>
      </c>
      <c r="T7" s="1">
        <v>23</v>
      </c>
    </row>
    <row r="8" spans="2:20">
      <c r="R8" s="9" t="s">
        <v>67</v>
      </c>
      <c r="S8" s="1">
        <v>18</v>
      </c>
      <c r="T8" s="1">
        <v>13</v>
      </c>
    </row>
    <row r="9" spans="2:20">
      <c r="R9" s="9" t="s">
        <v>32</v>
      </c>
      <c r="S9" s="1">
        <v>31</v>
      </c>
      <c r="T9" s="1">
        <v>23</v>
      </c>
    </row>
    <row r="10" spans="2:20">
      <c r="R10" s="9" t="s">
        <v>31</v>
      </c>
      <c r="S10" s="1">
        <v>31</v>
      </c>
      <c r="T10" s="1">
        <v>23</v>
      </c>
    </row>
    <row r="11" spans="2:20">
      <c r="B11" s="53" t="s">
        <v>42</v>
      </c>
      <c r="C11" s="30"/>
      <c r="D11" s="55" t="s">
        <v>7</v>
      </c>
      <c r="E11" s="55"/>
      <c r="F11" s="56" t="s">
        <v>9</v>
      </c>
      <c r="G11" s="57"/>
      <c r="H11" s="49" t="s">
        <v>4</v>
      </c>
      <c r="I11" s="49" t="s">
        <v>74</v>
      </c>
      <c r="J11" s="49" t="s">
        <v>18</v>
      </c>
      <c r="K11" s="51" t="s">
        <v>0</v>
      </c>
      <c r="L11" s="49" t="s">
        <v>50</v>
      </c>
      <c r="M11" s="49" t="s">
        <v>2</v>
      </c>
      <c r="N11" s="49" t="s">
        <v>3</v>
      </c>
      <c r="O11" s="51" t="s">
        <v>1</v>
      </c>
      <c r="P11" s="51" t="s">
        <v>10</v>
      </c>
      <c r="R11" s="9" t="s">
        <v>34</v>
      </c>
      <c r="S11" s="1">
        <v>31</v>
      </c>
      <c r="T11" s="1">
        <v>23</v>
      </c>
    </row>
    <row r="12" spans="2:20">
      <c r="B12" s="54"/>
      <c r="C12" s="32"/>
      <c r="D12" s="22" t="s">
        <v>6</v>
      </c>
      <c r="E12" s="22" t="s">
        <v>8</v>
      </c>
      <c r="F12" s="22" t="s">
        <v>6</v>
      </c>
      <c r="G12" s="22" t="s">
        <v>8</v>
      </c>
      <c r="H12" s="50"/>
      <c r="I12" s="50"/>
      <c r="J12" s="38"/>
      <c r="K12" s="39"/>
      <c r="L12" s="39"/>
      <c r="M12" s="50"/>
      <c r="N12" s="50"/>
      <c r="O12" s="52"/>
      <c r="P12" s="52"/>
      <c r="R12" s="9" t="s">
        <v>30</v>
      </c>
      <c r="S12" s="1">
        <v>26</v>
      </c>
      <c r="T12" s="1"/>
    </row>
    <row r="13" spans="2:20" ht="13.5" customHeight="1">
      <c r="B13" s="4" t="s">
        <v>11</v>
      </c>
      <c r="C13" s="4" t="s">
        <v>33</v>
      </c>
      <c r="D13" s="5">
        <v>0.12</v>
      </c>
      <c r="E13" s="10">
        <f t="shared" ref="E13:E17" si="0">D13*(100+IF(J13="",0,VLOOKUP(J13,RNG補正値,2,FALSE))+IF(K13="",0,VLOOKUP(K13,RNG補正値,2,FALSE)))/100</f>
        <v>0.192</v>
      </c>
      <c r="F13" s="6">
        <v>10</v>
      </c>
      <c r="G13" s="11">
        <f t="shared" ref="G13:G17" si="1">F13*(100+IF(J13="",0,VLOOKUP(J13,RNG補正値,3,FALSE))+IF(K13="",0,VLOOKUP(K13,RNG補正値,3,FALSE)))/100</f>
        <v>10</v>
      </c>
      <c r="H13" s="6">
        <v>30</v>
      </c>
      <c r="I13" s="6">
        <v>0</v>
      </c>
      <c r="J13" s="1" t="s">
        <v>16</v>
      </c>
      <c r="K13" s="1"/>
      <c r="L13" s="7" t="s">
        <v>15</v>
      </c>
      <c r="M13" s="6">
        <v>1</v>
      </c>
      <c r="N13" s="7"/>
      <c r="O13" s="7" t="s">
        <v>15</v>
      </c>
      <c r="P13" s="1"/>
      <c r="R13" s="9" t="s">
        <v>38</v>
      </c>
      <c r="S13" s="1">
        <v>31</v>
      </c>
      <c r="T13" s="1">
        <v>23</v>
      </c>
    </row>
    <row r="14" spans="2:20">
      <c r="B14" s="4" t="s">
        <v>44</v>
      </c>
      <c r="C14" s="4" t="s">
        <v>66</v>
      </c>
      <c r="D14" s="5">
        <v>0.16</v>
      </c>
      <c r="E14" s="10">
        <f t="shared" si="0"/>
        <v>0.25600000000000001</v>
      </c>
      <c r="F14" s="6">
        <v>20</v>
      </c>
      <c r="G14" s="11">
        <f t="shared" si="1"/>
        <v>20</v>
      </c>
      <c r="H14" s="6">
        <v>40</v>
      </c>
      <c r="I14" s="6">
        <v>0</v>
      </c>
      <c r="J14" s="1" t="s">
        <v>16</v>
      </c>
      <c r="K14" s="1"/>
      <c r="L14" s="7" t="s">
        <v>15</v>
      </c>
      <c r="M14" s="6">
        <v>2</v>
      </c>
      <c r="N14" s="7"/>
      <c r="O14" s="7" t="s">
        <v>15</v>
      </c>
      <c r="P14" s="1"/>
      <c r="R14" s="9" t="s">
        <v>40</v>
      </c>
      <c r="S14" s="1">
        <v>28</v>
      </c>
      <c r="T14" s="1"/>
    </row>
    <row r="15" spans="2:20">
      <c r="B15" s="4" t="s">
        <v>44</v>
      </c>
      <c r="C15" s="4" t="s">
        <v>73</v>
      </c>
      <c r="D15" s="5">
        <v>0.16</v>
      </c>
      <c r="E15" s="10">
        <f t="shared" si="0"/>
        <v>0.2848</v>
      </c>
      <c r="F15" s="6">
        <v>20</v>
      </c>
      <c r="G15" s="11">
        <f t="shared" si="1"/>
        <v>22.6</v>
      </c>
      <c r="H15" s="6">
        <v>25</v>
      </c>
      <c r="I15" s="6">
        <v>100</v>
      </c>
      <c r="J15" s="1" t="s">
        <v>16</v>
      </c>
      <c r="K15" s="1" t="s">
        <v>67</v>
      </c>
      <c r="L15" s="7" t="s">
        <v>15</v>
      </c>
      <c r="M15" s="6">
        <v>2</v>
      </c>
      <c r="N15" s="7"/>
      <c r="O15" s="7" t="s">
        <v>15</v>
      </c>
      <c r="P15" s="1"/>
      <c r="R15" s="9" t="s">
        <v>37</v>
      </c>
      <c r="S15" s="1">
        <v>23</v>
      </c>
      <c r="T15" s="1">
        <v>18</v>
      </c>
    </row>
    <row r="16" spans="2:20">
      <c r="B16" s="4" t="s">
        <v>12</v>
      </c>
      <c r="C16" s="4" t="s">
        <v>34</v>
      </c>
      <c r="D16" s="5">
        <v>0.16</v>
      </c>
      <c r="E16" s="10">
        <f t="shared" si="0"/>
        <v>0.26240000000000002</v>
      </c>
      <c r="F16" s="6">
        <v>45</v>
      </c>
      <c r="G16" s="11">
        <f t="shared" si="1"/>
        <v>59.85</v>
      </c>
      <c r="H16" s="6">
        <v>5</v>
      </c>
      <c r="I16" s="6">
        <v>100</v>
      </c>
      <c r="J16" s="1" t="s">
        <v>17</v>
      </c>
      <c r="K16" s="1" t="s">
        <v>34</v>
      </c>
      <c r="L16" s="7" t="s">
        <v>15</v>
      </c>
      <c r="M16" s="6">
        <v>4</v>
      </c>
      <c r="N16" s="7"/>
      <c r="O16" s="7" t="s">
        <v>15</v>
      </c>
      <c r="P16" s="1"/>
      <c r="R16" s="9" t="s">
        <v>39</v>
      </c>
      <c r="S16" s="1">
        <v>37</v>
      </c>
      <c r="T16" s="1"/>
    </row>
    <row r="17" spans="2:20">
      <c r="B17" s="4" t="s">
        <v>25</v>
      </c>
      <c r="C17" s="4" t="s">
        <v>35</v>
      </c>
      <c r="D17" s="5">
        <v>0.24</v>
      </c>
      <c r="E17" s="10">
        <f t="shared" si="0"/>
        <v>0.39360000000000001</v>
      </c>
      <c r="F17" s="6">
        <v>68</v>
      </c>
      <c r="G17" s="11">
        <f t="shared" si="1"/>
        <v>90.44</v>
      </c>
      <c r="H17" s="6">
        <v>5</v>
      </c>
      <c r="I17" s="6">
        <v>150</v>
      </c>
      <c r="J17" s="1" t="s">
        <v>17</v>
      </c>
      <c r="K17" s="1" t="s">
        <v>34</v>
      </c>
      <c r="L17" s="7" t="s">
        <v>15</v>
      </c>
      <c r="M17" s="6">
        <v>4</v>
      </c>
      <c r="N17" s="7"/>
      <c r="O17" s="7" t="s">
        <v>15</v>
      </c>
      <c r="P17" s="1"/>
      <c r="R17" s="9" t="s">
        <v>53</v>
      </c>
      <c r="S17" s="1">
        <v>131</v>
      </c>
      <c r="T17" s="1"/>
    </row>
    <row r="18" spans="2:20">
      <c r="B18" s="4" t="s">
        <v>25</v>
      </c>
      <c r="C18" s="4" t="s">
        <v>36</v>
      </c>
      <c r="D18" s="5">
        <v>0.32</v>
      </c>
      <c r="E18" s="10">
        <f t="shared" ref="E18" si="2">D18*(100+IF(J18="",0,VLOOKUP(J18,RNG補正値,2,FALSE))+IF(K18="",0,VLOOKUP(K18,RNG補正値,2,FALSE)))/100</f>
        <v>0.52480000000000004</v>
      </c>
      <c r="F18" s="6">
        <v>85</v>
      </c>
      <c r="G18" s="11">
        <f t="shared" ref="G18" si="3">F18*(100+IF(J18="",0,VLOOKUP(J18,RNG補正値,3,FALSE))+IF(K18="",0,VLOOKUP(K18,RNG補正値,3,FALSE)))/100</f>
        <v>113.05</v>
      </c>
      <c r="H18" s="6">
        <v>5</v>
      </c>
      <c r="I18" s="6">
        <v>250</v>
      </c>
      <c r="J18" s="1" t="s">
        <v>17</v>
      </c>
      <c r="K18" s="1" t="s">
        <v>34</v>
      </c>
      <c r="L18" s="7" t="s">
        <v>15</v>
      </c>
      <c r="M18" s="6">
        <v>4</v>
      </c>
      <c r="N18" s="7"/>
      <c r="O18" s="7" t="s">
        <v>15</v>
      </c>
      <c r="P18" s="1"/>
      <c r="R18" s="9" t="s">
        <v>63</v>
      </c>
      <c r="S18" s="1">
        <v>73</v>
      </c>
      <c r="T18" s="1">
        <v>24</v>
      </c>
    </row>
    <row r="19" spans="2:20">
      <c r="R19" s="9" t="s">
        <v>54</v>
      </c>
      <c r="S19" s="1">
        <v>50</v>
      </c>
      <c r="T19" s="1">
        <v>24</v>
      </c>
    </row>
    <row r="20" spans="2:20">
      <c r="R20" s="9" t="s">
        <v>55</v>
      </c>
      <c r="S20" s="1">
        <v>56</v>
      </c>
      <c r="T20" s="1">
        <v>56</v>
      </c>
    </row>
    <row r="21" spans="2:20">
      <c r="R21" s="9" t="s">
        <v>56</v>
      </c>
      <c r="S21" s="1">
        <v>31</v>
      </c>
      <c r="T21" s="1">
        <v>23</v>
      </c>
    </row>
    <row r="22" spans="2:20">
      <c r="B22" s="29" t="s">
        <v>64</v>
      </c>
      <c r="C22" s="30"/>
      <c r="D22" s="33" t="s">
        <v>7</v>
      </c>
      <c r="E22" s="33"/>
      <c r="F22" s="34" t="s">
        <v>9</v>
      </c>
      <c r="G22" s="35"/>
      <c r="H22" s="36" t="s">
        <v>4</v>
      </c>
      <c r="I22" s="36" t="s">
        <v>74</v>
      </c>
      <c r="J22" s="36" t="s">
        <v>18</v>
      </c>
      <c r="K22" s="25" t="s">
        <v>0</v>
      </c>
      <c r="L22" s="36" t="s">
        <v>50</v>
      </c>
      <c r="M22" s="36" t="s">
        <v>2</v>
      </c>
      <c r="N22" s="36" t="s">
        <v>3</v>
      </c>
      <c r="O22" s="25" t="s">
        <v>1</v>
      </c>
      <c r="P22" s="25" t="s">
        <v>10</v>
      </c>
      <c r="R22" s="9" t="s">
        <v>59</v>
      </c>
      <c r="S22" s="1">
        <v>31</v>
      </c>
      <c r="T22" s="1">
        <v>23</v>
      </c>
    </row>
    <row r="23" spans="2:20">
      <c r="B23" s="31"/>
      <c r="C23" s="32"/>
      <c r="D23" s="24" t="s">
        <v>6</v>
      </c>
      <c r="E23" s="24" t="s">
        <v>8</v>
      </c>
      <c r="F23" s="24" t="s">
        <v>6</v>
      </c>
      <c r="G23" s="24" t="s">
        <v>8</v>
      </c>
      <c r="H23" s="37"/>
      <c r="I23" s="37"/>
      <c r="J23" s="38"/>
      <c r="K23" s="39"/>
      <c r="L23" s="39"/>
      <c r="M23" s="37"/>
      <c r="N23" s="37"/>
      <c r="O23" s="26"/>
      <c r="P23" s="26"/>
      <c r="R23" s="9" t="s">
        <v>60</v>
      </c>
      <c r="S23" s="1">
        <v>23</v>
      </c>
      <c r="T23" s="1">
        <v>200</v>
      </c>
    </row>
    <row r="24" spans="2:20">
      <c r="B24" s="2" t="s">
        <v>28</v>
      </c>
      <c r="C24" s="2" t="s">
        <v>26</v>
      </c>
      <c r="D24" s="5">
        <v>7.1999999999999995E-2</v>
      </c>
      <c r="E24" s="14">
        <f>D24*(100+IF(J24="",0,VLOOKUP(J24,RNG補正値,2,FALSE))+IF(K24="",0,VLOOKUP(K24,RNG補正値,2,FALSE)))/100</f>
        <v>9.5759999999999984E-2</v>
      </c>
      <c r="F24" s="6">
        <v>30</v>
      </c>
      <c r="G24" s="15">
        <f>F24*(100+IF(J24="",0,VLOOKUP(J24,RNG補正値,3,FALSE))+IF(K24="",0,VLOOKUP(K24,RNG補正値,3,FALSE)))/100</f>
        <v>33</v>
      </c>
      <c r="H24" s="6">
        <v>3</v>
      </c>
      <c r="I24" s="6">
        <v>0</v>
      </c>
      <c r="J24" s="1" t="s">
        <v>17</v>
      </c>
      <c r="K24" s="1"/>
      <c r="L24" s="7" t="s">
        <v>14</v>
      </c>
      <c r="M24" s="6">
        <v>1</v>
      </c>
      <c r="N24" s="7"/>
      <c r="O24" s="7" t="s">
        <v>15</v>
      </c>
      <c r="P24" s="1"/>
      <c r="R24" s="9" t="s">
        <v>62</v>
      </c>
      <c r="S24" s="1">
        <v>58</v>
      </c>
      <c r="T24" s="1">
        <v>58</v>
      </c>
    </row>
    <row r="25" spans="2:20">
      <c r="B25" s="2" t="s">
        <v>12</v>
      </c>
      <c r="C25" s="2" t="s">
        <v>32</v>
      </c>
      <c r="D25" s="5">
        <v>0.12</v>
      </c>
      <c r="E25" s="14">
        <f t="shared" ref="E25:E26" si="4">D25*(100+IF(J25="",0,VLOOKUP(J25,RNG補正値,2,FALSE))+IF(K25="",0,VLOOKUP(K25,RNG補正値,2,FALSE)))/100</f>
        <v>0.1968</v>
      </c>
      <c r="F25" s="6">
        <v>20</v>
      </c>
      <c r="G25" s="15">
        <f t="shared" ref="G25:G26" si="5">F25*(100+IF(J25="",0,VLOOKUP(J25,RNG補正値,3,FALSE))+IF(K25="",0,VLOOKUP(K25,RNG補正値,3,FALSE)))/100</f>
        <v>26.6</v>
      </c>
      <c r="H25" s="6">
        <v>0</v>
      </c>
      <c r="I25" s="6">
        <v>30</v>
      </c>
      <c r="J25" s="1" t="s">
        <v>17</v>
      </c>
      <c r="K25" s="1" t="s">
        <v>32</v>
      </c>
      <c r="L25" s="7" t="s">
        <v>15</v>
      </c>
      <c r="M25" s="6">
        <v>1</v>
      </c>
      <c r="N25" s="7"/>
      <c r="O25" s="7" t="s">
        <v>15</v>
      </c>
      <c r="P25" s="1"/>
    </row>
    <row r="26" spans="2:20" ht="13.5" customHeight="1">
      <c r="B26" s="2" t="s">
        <v>23</v>
      </c>
      <c r="C26" s="2" t="s">
        <v>31</v>
      </c>
      <c r="D26" s="5">
        <v>0.12</v>
      </c>
      <c r="E26" s="14">
        <f t="shared" si="4"/>
        <v>0.1968</v>
      </c>
      <c r="F26" s="6">
        <v>20</v>
      </c>
      <c r="G26" s="15">
        <f t="shared" si="5"/>
        <v>26.6</v>
      </c>
      <c r="H26" s="6">
        <v>0</v>
      </c>
      <c r="I26" s="6">
        <v>0</v>
      </c>
      <c r="J26" s="1" t="s">
        <v>17</v>
      </c>
      <c r="K26" s="1" t="s">
        <v>31</v>
      </c>
      <c r="L26" s="7" t="s">
        <v>15</v>
      </c>
      <c r="M26" s="6">
        <v>1</v>
      </c>
      <c r="N26" s="7"/>
      <c r="O26" s="7" t="s">
        <v>15</v>
      </c>
      <c r="P26" s="1"/>
    </row>
    <row r="27" spans="2:20" ht="27">
      <c r="B27" s="2" t="s">
        <v>45</v>
      </c>
      <c r="C27" s="2" t="s">
        <v>30</v>
      </c>
      <c r="D27" s="5">
        <v>0.184</v>
      </c>
      <c r="E27" s="14">
        <f t="shared" ref="E27" si="6">D27*(100+IF(J27="",0,VLOOKUP(J27,RNG補正値,2,FALSE))+IF(K27="",0,VLOOKUP(K27,RNG補正値,2,FALSE)))/100</f>
        <v>0.34223999999999999</v>
      </c>
      <c r="F27" s="6">
        <v>30</v>
      </c>
      <c r="G27" s="15">
        <f>F27*(100+IF("スマッシュ"="",0,VLOOKUP("スマッシュ",RNG補正値,3,FALSE))+IF(K27="",0,VLOOKUP(K27,RNG補正値,3,FALSE)))/100</f>
        <v>33</v>
      </c>
      <c r="H27" s="6">
        <v>0</v>
      </c>
      <c r="I27" s="6">
        <v>125</v>
      </c>
      <c r="J27" s="1" t="s">
        <v>16</v>
      </c>
      <c r="K27" s="1" t="s">
        <v>30</v>
      </c>
      <c r="L27" s="7" t="s">
        <v>15</v>
      </c>
      <c r="M27" s="6">
        <v>1</v>
      </c>
      <c r="N27" s="7"/>
      <c r="O27" s="7" t="s">
        <v>15</v>
      </c>
      <c r="P27" s="18" t="s">
        <v>76</v>
      </c>
    </row>
    <row r="28" spans="2:20">
      <c r="B28" s="2" t="s">
        <v>47</v>
      </c>
      <c r="C28" s="2" t="s">
        <v>38</v>
      </c>
      <c r="D28" s="5">
        <v>0.24399999999999999</v>
      </c>
      <c r="E28" s="14">
        <f>D28*(100+IF(J28="",0,VLOOKUP(J28,RNG補正値,2,FALSE))+IF(K28="",0,VLOOKUP(K28,RNG補正値,2,FALSE)))/100</f>
        <v>0.40015999999999996</v>
      </c>
      <c r="F28" s="6">
        <v>150</v>
      </c>
      <c r="G28" s="15">
        <f>F28*(100+IF(J28="",0,VLOOKUP(J28,RNG補正値,3,FALSE))+IF(K28="",0,VLOOKUP(K28,RNG補正値,3,FALSE)))/100</f>
        <v>199.5</v>
      </c>
      <c r="H28" s="6">
        <v>0</v>
      </c>
      <c r="I28" s="6">
        <v>300</v>
      </c>
      <c r="J28" s="1" t="s">
        <v>17</v>
      </c>
      <c r="K28" s="1" t="s">
        <v>38</v>
      </c>
      <c r="L28" s="7" t="s">
        <v>15</v>
      </c>
      <c r="M28" s="6">
        <v>1</v>
      </c>
      <c r="N28" s="7"/>
      <c r="O28" s="7" t="s">
        <v>15</v>
      </c>
      <c r="P28" s="1"/>
    </row>
    <row r="29" spans="2:20">
      <c r="B29" s="2" t="s">
        <v>48</v>
      </c>
      <c r="C29" s="2" t="s">
        <v>40</v>
      </c>
      <c r="D29" s="5">
        <v>0.08</v>
      </c>
      <c r="E29" s="14">
        <f>D29*(100+IF(J29="",0,VLOOKUP(J29,RNG補正値,2,FALSE))+IF(K29="",0,VLOOKUP(K29,RNG補正値,2,FALSE)))/100</f>
        <v>0.1288</v>
      </c>
      <c r="F29" s="6">
        <v>20</v>
      </c>
      <c r="G29" s="15">
        <f>F29*(100+IF(J29="",0,VLOOKUP(J29,RNG補正値,3,FALSE))+IF(K29="",0,VLOOKUP(K29,RNG補正値,3,FALSE)))/100</f>
        <v>22</v>
      </c>
      <c r="H29" s="6">
        <v>20</v>
      </c>
      <c r="I29" s="6">
        <v>300</v>
      </c>
      <c r="J29" s="1" t="s">
        <v>17</v>
      </c>
      <c r="K29" s="1" t="s">
        <v>40</v>
      </c>
      <c r="L29" s="7" t="s">
        <v>14</v>
      </c>
      <c r="M29" s="6">
        <v>1</v>
      </c>
      <c r="N29" s="7"/>
      <c r="O29" s="7" t="s">
        <v>15</v>
      </c>
      <c r="P29" s="1"/>
    </row>
    <row r="30" spans="2:20">
      <c r="B30" s="2" t="s">
        <v>48</v>
      </c>
      <c r="C30" s="2" t="s">
        <v>75</v>
      </c>
      <c r="D30" s="5">
        <v>0.04</v>
      </c>
      <c r="E30" s="14">
        <f t="shared" ref="E30" si="7">D30*(100+IF(J30="",0,VLOOKUP(J30,RNG補正値,2,FALSE))+IF(K30="",0,VLOOKUP(K30,RNG補正値,2,FALSE)))/100</f>
        <v>6.4399999999999999E-2</v>
      </c>
      <c r="F30" s="6">
        <v>20</v>
      </c>
      <c r="G30" s="15">
        <f t="shared" ref="G30" si="8">F30*(100+IF(J30="",0,VLOOKUP(J30,RNG補正値,3,FALSE))+IF(K30="",0,VLOOKUP(K30,RNG補正値,3,FALSE)))/100</f>
        <v>22</v>
      </c>
      <c r="H30" s="6">
        <v>10</v>
      </c>
      <c r="I30" s="6"/>
      <c r="J30" s="1" t="s">
        <v>17</v>
      </c>
      <c r="K30" s="1" t="s">
        <v>40</v>
      </c>
      <c r="L30" s="7" t="s">
        <v>14</v>
      </c>
      <c r="M30" s="6">
        <v>1</v>
      </c>
      <c r="N30" s="7"/>
      <c r="O30" s="7" t="s">
        <v>15</v>
      </c>
      <c r="P30" s="1"/>
    </row>
    <row r="31" spans="2:20">
      <c r="B31" s="2" t="s">
        <v>46</v>
      </c>
      <c r="C31" s="2" t="s">
        <v>37</v>
      </c>
      <c r="D31" s="5">
        <v>0.16800000000000001</v>
      </c>
      <c r="E31" s="14">
        <f t="shared" ref="E31:E32" si="9">D31*(100+IF(J31="",0,VLOOKUP(J31,RNG補正値,2,FALSE))+IF(K31="",0,VLOOKUP(K31,RNG補正値,2,FALSE)))/100</f>
        <v>0.26208000000000004</v>
      </c>
      <c r="F31" s="6">
        <v>60</v>
      </c>
      <c r="G31" s="15">
        <f t="shared" ref="G31:G32" si="10">F31*(100+IF(J31="",0,VLOOKUP(J31,RNG補正値,3,FALSE))+IF(K31="",0,VLOOKUP(K31,RNG補正値,3,FALSE)))/100</f>
        <v>76.8</v>
      </c>
      <c r="H31" s="6">
        <v>0</v>
      </c>
      <c r="I31" s="6">
        <v>550</v>
      </c>
      <c r="J31" s="1" t="s">
        <v>17</v>
      </c>
      <c r="K31" s="1" t="s">
        <v>37</v>
      </c>
      <c r="L31" s="7" t="s">
        <v>15</v>
      </c>
      <c r="M31" s="6">
        <v>7</v>
      </c>
      <c r="N31" s="7"/>
      <c r="O31" s="7" t="s">
        <v>15</v>
      </c>
      <c r="P31" s="1"/>
    </row>
    <row r="32" spans="2:20">
      <c r="B32" s="16" t="s">
        <v>24</v>
      </c>
      <c r="C32" s="2" t="s">
        <v>39</v>
      </c>
      <c r="D32" s="5">
        <v>0.36</v>
      </c>
      <c r="E32" s="14">
        <f t="shared" si="9"/>
        <v>0.61199999999999999</v>
      </c>
      <c r="F32" s="6">
        <v>0</v>
      </c>
      <c r="G32" s="15">
        <f t="shared" si="10"/>
        <v>0</v>
      </c>
      <c r="H32" s="6">
        <v>0</v>
      </c>
      <c r="I32" s="6">
        <v>150</v>
      </c>
      <c r="J32" s="1" t="s">
        <v>17</v>
      </c>
      <c r="K32" s="1" t="s">
        <v>39</v>
      </c>
      <c r="L32" s="7" t="s">
        <v>15</v>
      </c>
      <c r="M32" s="6">
        <v>4</v>
      </c>
      <c r="N32" s="7"/>
      <c r="O32" s="7" t="s">
        <v>15</v>
      </c>
      <c r="P32" s="1"/>
    </row>
    <row r="36" spans="2:16">
      <c r="B36" s="42" t="s">
        <v>51</v>
      </c>
      <c r="C36" s="30"/>
      <c r="D36" s="44" t="s">
        <v>7</v>
      </c>
      <c r="E36" s="44"/>
      <c r="F36" s="45" t="s">
        <v>9</v>
      </c>
      <c r="G36" s="46"/>
      <c r="H36" s="47" t="s">
        <v>4</v>
      </c>
      <c r="I36" s="47" t="s">
        <v>74</v>
      </c>
      <c r="J36" s="47" t="s">
        <v>18</v>
      </c>
      <c r="K36" s="27" t="s">
        <v>0</v>
      </c>
      <c r="L36" s="47" t="s">
        <v>50</v>
      </c>
      <c r="M36" s="47" t="s">
        <v>2</v>
      </c>
      <c r="N36" s="47" t="s">
        <v>3</v>
      </c>
      <c r="O36" s="27" t="s">
        <v>1</v>
      </c>
      <c r="P36" s="27" t="s">
        <v>10</v>
      </c>
    </row>
    <row r="37" spans="2:16" ht="13.5" customHeight="1">
      <c r="B37" s="43"/>
      <c r="C37" s="32"/>
      <c r="D37" s="23" t="s">
        <v>6</v>
      </c>
      <c r="E37" s="23" t="s">
        <v>8</v>
      </c>
      <c r="F37" s="23" t="s">
        <v>6</v>
      </c>
      <c r="G37" s="23" t="s">
        <v>8</v>
      </c>
      <c r="H37" s="48"/>
      <c r="I37" s="48"/>
      <c r="J37" s="38"/>
      <c r="K37" s="39"/>
      <c r="L37" s="39"/>
      <c r="M37" s="48"/>
      <c r="N37" s="48"/>
      <c r="O37" s="28"/>
      <c r="P37" s="28"/>
    </row>
    <row r="38" spans="2:16">
      <c r="B38" s="3" t="s">
        <v>11</v>
      </c>
      <c r="C38" s="3" t="s">
        <v>52</v>
      </c>
      <c r="D38" s="5">
        <v>1.2E-2</v>
      </c>
      <c r="E38" s="12">
        <f t="shared" ref="E38:E43" si="11">D38*(100+IF(J38="",0,VLOOKUP(J38,RNG補正値,2,FALSE))+IF(K38="",0,VLOOKUP(K38,RNG補正値,2,FALSE)))/100</f>
        <v>1.9199999999999998E-2</v>
      </c>
      <c r="F38" s="6">
        <v>3</v>
      </c>
      <c r="G38" s="13">
        <f t="shared" ref="G38:G43" si="12">F38*(100+IF(J38="",0,VLOOKUP(J38,RNG補正値,3,FALSE))+IF(K38="",0,VLOOKUP(K38,RNG補正値,3,FALSE)))/100</f>
        <v>3</v>
      </c>
      <c r="H38" s="6">
        <v>6</v>
      </c>
      <c r="I38" s="6">
        <v>0</v>
      </c>
      <c r="J38" s="1" t="s">
        <v>16</v>
      </c>
      <c r="K38" s="1"/>
      <c r="L38" s="7" t="s">
        <v>14</v>
      </c>
      <c r="M38" s="6">
        <v>1</v>
      </c>
      <c r="N38" s="7"/>
      <c r="O38" s="7" t="s">
        <v>14</v>
      </c>
      <c r="P38" s="1"/>
    </row>
    <row r="39" spans="2:16">
      <c r="B39" s="3"/>
      <c r="C39" s="3" t="s">
        <v>53</v>
      </c>
      <c r="D39" s="5">
        <v>0.03</v>
      </c>
      <c r="E39" s="12">
        <f t="shared" si="11"/>
        <v>6.93E-2</v>
      </c>
      <c r="F39" s="6">
        <v>2</v>
      </c>
      <c r="G39" s="13">
        <f t="shared" si="12"/>
        <v>2</v>
      </c>
      <c r="H39" s="6">
        <v>10</v>
      </c>
      <c r="I39" s="6">
        <v>0</v>
      </c>
      <c r="J39" s="1"/>
      <c r="K39" s="1" t="s">
        <v>53</v>
      </c>
      <c r="L39" s="7" t="s">
        <v>14</v>
      </c>
      <c r="M39" s="6">
        <v>1</v>
      </c>
      <c r="N39" s="7"/>
      <c r="O39" s="7" t="s">
        <v>14</v>
      </c>
      <c r="P39" s="1"/>
    </row>
    <row r="40" spans="2:16">
      <c r="B40" s="3" t="s">
        <v>86</v>
      </c>
      <c r="C40" s="3" t="s">
        <v>63</v>
      </c>
      <c r="D40" s="5">
        <v>0.32</v>
      </c>
      <c r="E40" s="12">
        <f t="shared" si="11"/>
        <v>0.65920000000000001</v>
      </c>
      <c r="F40" s="6">
        <v>75</v>
      </c>
      <c r="G40" s="13">
        <f t="shared" si="12"/>
        <v>100.5</v>
      </c>
      <c r="H40" s="6">
        <v>20</v>
      </c>
      <c r="I40" s="6">
        <v>0</v>
      </c>
      <c r="J40" s="1" t="s">
        <v>17</v>
      </c>
      <c r="K40" s="1" t="s">
        <v>63</v>
      </c>
      <c r="L40" s="7" t="s">
        <v>14</v>
      </c>
      <c r="M40" s="6">
        <v>1</v>
      </c>
      <c r="N40" s="7"/>
      <c r="O40" s="7" t="s">
        <v>15</v>
      </c>
      <c r="P40" s="1"/>
    </row>
    <row r="41" spans="2:16">
      <c r="B41" s="3" t="s">
        <v>87</v>
      </c>
      <c r="C41" s="3" t="s">
        <v>54</v>
      </c>
      <c r="D41" s="5">
        <v>0.18</v>
      </c>
      <c r="E41" s="12">
        <f t="shared" si="11"/>
        <v>0.32939999999999997</v>
      </c>
      <c r="F41" s="6">
        <v>30</v>
      </c>
      <c r="G41" s="13">
        <f t="shared" si="12"/>
        <v>40.200000000000003</v>
      </c>
      <c r="H41" s="6">
        <v>15</v>
      </c>
      <c r="I41" s="6">
        <v>500</v>
      </c>
      <c r="J41" s="1" t="s">
        <v>17</v>
      </c>
      <c r="K41" s="1" t="s">
        <v>54</v>
      </c>
      <c r="L41" s="7" t="s">
        <v>15</v>
      </c>
      <c r="M41" s="6">
        <v>1</v>
      </c>
      <c r="N41" s="7"/>
      <c r="O41" s="7" t="s">
        <v>15</v>
      </c>
      <c r="P41" s="1"/>
    </row>
    <row r="42" spans="2:16">
      <c r="B42" s="3" t="s">
        <v>88</v>
      </c>
      <c r="C42" s="3" t="s">
        <v>58</v>
      </c>
      <c r="D42" s="5">
        <v>0.02</v>
      </c>
      <c r="E42" s="12">
        <f t="shared" si="11"/>
        <v>3.2800000000000003E-2</v>
      </c>
      <c r="F42" s="6">
        <v>1</v>
      </c>
      <c r="G42" s="13">
        <f>F42</f>
        <v>1</v>
      </c>
      <c r="H42" s="6">
        <v>15</v>
      </c>
      <c r="I42" s="6">
        <v>500</v>
      </c>
      <c r="J42" s="1" t="s">
        <v>17</v>
      </c>
      <c r="K42" s="1" t="s">
        <v>56</v>
      </c>
      <c r="L42" s="7" t="s">
        <v>15</v>
      </c>
      <c r="M42" s="6">
        <v>6</v>
      </c>
      <c r="N42" s="7"/>
      <c r="O42" s="7" t="s">
        <v>15</v>
      </c>
      <c r="P42" s="1" t="s">
        <v>78</v>
      </c>
    </row>
    <row r="43" spans="2:16">
      <c r="B43" s="3"/>
      <c r="C43" s="3" t="s">
        <v>57</v>
      </c>
      <c r="D43" s="5">
        <v>0.14000000000000001</v>
      </c>
      <c r="E43" s="12">
        <f t="shared" si="11"/>
        <v>0.2296</v>
      </c>
      <c r="F43" s="6">
        <v>6</v>
      </c>
      <c r="G43" s="13">
        <f t="shared" si="12"/>
        <v>7.98</v>
      </c>
      <c r="H43" s="6">
        <v>10</v>
      </c>
      <c r="I43" s="6"/>
      <c r="J43" s="1" t="s">
        <v>17</v>
      </c>
      <c r="K43" s="1" t="s">
        <v>56</v>
      </c>
      <c r="L43" s="7" t="s">
        <v>15</v>
      </c>
      <c r="M43" s="6">
        <v>6</v>
      </c>
      <c r="N43" s="7"/>
      <c r="O43" s="7" t="s">
        <v>15</v>
      </c>
      <c r="P43" s="1"/>
    </row>
    <row r="44" spans="2:16" ht="27">
      <c r="B44" s="3" t="s">
        <v>89</v>
      </c>
      <c r="C44" s="3" t="s">
        <v>55</v>
      </c>
      <c r="D44" s="5">
        <v>6.8000000000000005E-2</v>
      </c>
      <c r="E44" s="12">
        <f t="shared" ref="E44" si="13">D44*(100+IF(J44="",0,VLOOKUP(J44,RNG補正値,2,FALSE))+IF(K44="",0,VLOOKUP(K44,RNG補正値,2,FALSE)))/100</f>
        <v>0.12852</v>
      </c>
      <c r="F44" s="6">
        <v>6</v>
      </c>
      <c r="G44" s="13">
        <f>F44*(100+IF(K44="",0,VLOOKUP(K44,RNG補正値,3,FALSE)))/100</f>
        <v>9.36</v>
      </c>
      <c r="H44" s="6">
        <v>9</v>
      </c>
      <c r="I44" s="6">
        <v>1000</v>
      </c>
      <c r="J44" s="1" t="s">
        <v>17</v>
      </c>
      <c r="K44" s="1" t="s">
        <v>55</v>
      </c>
      <c r="L44" s="7" t="s">
        <v>14</v>
      </c>
      <c r="M44" s="6">
        <v>30</v>
      </c>
      <c r="N44" s="7"/>
      <c r="O44" s="7" t="s">
        <v>14</v>
      </c>
      <c r="P44" s="18" t="s">
        <v>77</v>
      </c>
    </row>
    <row r="45" spans="2:16">
      <c r="B45" s="3" t="s">
        <v>90</v>
      </c>
      <c r="C45" s="3" t="s">
        <v>61</v>
      </c>
      <c r="D45" s="5">
        <v>1.92</v>
      </c>
      <c r="E45" s="12">
        <f t="shared" ref="E45:E47" si="14">D45*(100+IF(J45="",0,VLOOKUP(J45,RNG補正値,2,FALSE))+IF(K45="",0,VLOOKUP(K45,RNG補正値,2,FALSE)))/100</f>
        <v>3.6671999999999998</v>
      </c>
      <c r="F45" s="6">
        <v>30</v>
      </c>
      <c r="G45" s="13">
        <f t="shared" ref="G45:G47" si="15">F45*(100+IF(J45="",0,VLOOKUP(J45,RNG補正値,3,FALSE))+IF(K45="",0,VLOOKUP(K45,RNG補正値,3,FALSE)))/100</f>
        <v>50.4</v>
      </c>
      <c r="H45" s="6">
        <v>30</v>
      </c>
      <c r="I45" s="6">
        <v>1250</v>
      </c>
      <c r="J45" s="1" t="s">
        <v>17</v>
      </c>
      <c r="K45" s="1" t="s">
        <v>62</v>
      </c>
      <c r="L45" s="7" t="s">
        <v>14</v>
      </c>
      <c r="M45" s="6">
        <v>1</v>
      </c>
      <c r="N45" s="7"/>
      <c r="O45" s="7" t="s">
        <v>15</v>
      </c>
      <c r="P45" s="1"/>
    </row>
    <row r="46" spans="2:16">
      <c r="B46" s="3" t="s">
        <v>49</v>
      </c>
      <c r="C46" s="3" t="s">
        <v>26</v>
      </c>
      <c r="D46" s="5">
        <v>7.1999999999999995E-2</v>
      </c>
      <c r="E46" s="12">
        <f t="shared" si="14"/>
        <v>9.5759999999999984E-2</v>
      </c>
      <c r="F46" s="6">
        <v>30</v>
      </c>
      <c r="G46" s="13">
        <f t="shared" si="15"/>
        <v>33</v>
      </c>
      <c r="H46" s="6">
        <v>20</v>
      </c>
      <c r="I46" s="6">
        <v>0</v>
      </c>
      <c r="J46" s="1" t="s">
        <v>17</v>
      </c>
      <c r="K46" s="1"/>
      <c r="L46" s="7" t="s">
        <v>14</v>
      </c>
      <c r="M46" s="6">
        <v>1</v>
      </c>
      <c r="N46" s="7"/>
      <c r="O46" s="7" t="s">
        <v>15</v>
      </c>
      <c r="P46" s="1"/>
    </row>
    <row r="47" spans="2:16">
      <c r="B47" s="3" t="s">
        <v>91</v>
      </c>
      <c r="C47" s="3" t="s">
        <v>59</v>
      </c>
      <c r="D47" s="5">
        <v>0.12</v>
      </c>
      <c r="E47" s="12">
        <f t="shared" si="14"/>
        <v>0.1968</v>
      </c>
      <c r="F47" s="6">
        <v>20</v>
      </c>
      <c r="G47" s="13">
        <f t="shared" si="15"/>
        <v>26.6</v>
      </c>
      <c r="H47" s="6">
        <v>15</v>
      </c>
      <c r="I47" s="6">
        <v>0</v>
      </c>
      <c r="J47" s="1" t="s">
        <v>17</v>
      </c>
      <c r="K47" s="1" t="s">
        <v>59</v>
      </c>
      <c r="L47" s="7" t="s">
        <v>14</v>
      </c>
      <c r="M47" s="6">
        <v>1</v>
      </c>
      <c r="N47" s="7"/>
      <c r="O47" s="7" t="s">
        <v>15</v>
      </c>
      <c r="P47" s="1"/>
    </row>
    <row r="48" spans="2:16">
      <c r="B48" s="3" t="s">
        <v>13</v>
      </c>
      <c r="C48" s="3" t="s">
        <v>60</v>
      </c>
      <c r="D48" s="5">
        <v>0.14000000000000001</v>
      </c>
      <c r="E48" s="12">
        <f t="shared" ref="E48" si="16">D48*(100+IF(J48="",0,VLOOKUP(J48,RNG補正値,2,FALSE))+IF(K48="",0,VLOOKUP(K48,RNG補正値,2,FALSE)))/100</f>
        <v>0.17220000000000002</v>
      </c>
      <c r="F48" s="6">
        <v>50</v>
      </c>
      <c r="G48" s="13">
        <f t="shared" ref="G48" si="17">F48*(100+IF(J48="",0,VLOOKUP(J48,RNG補正値,3,FALSE))+IF(K48="",0,VLOOKUP(K48,RNG補正値,3,FALSE)))/100</f>
        <v>150</v>
      </c>
      <c r="H48" s="6">
        <v>0</v>
      </c>
      <c r="I48" s="6">
        <v>100</v>
      </c>
      <c r="J48" s="1"/>
      <c r="K48" s="1" t="s">
        <v>60</v>
      </c>
      <c r="L48" s="7" t="s">
        <v>14</v>
      </c>
      <c r="M48" s="6">
        <v>1</v>
      </c>
      <c r="N48" s="7"/>
      <c r="O48" s="7" t="s">
        <v>14</v>
      </c>
      <c r="P48" s="1"/>
    </row>
    <row r="52" spans="2:16">
      <c r="B52" s="29" t="s">
        <v>43</v>
      </c>
      <c r="C52" s="30"/>
      <c r="D52" s="33" t="s">
        <v>7</v>
      </c>
      <c r="E52" s="33"/>
      <c r="F52" s="34" t="s">
        <v>9</v>
      </c>
      <c r="G52" s="35"/>
      <c r="H52" s="36" t="s">
        <v>4</v>
      </c>
      <c r="I52" s="36" t="s">
        <v>74</v>
      </c>
      <c r="J52" s="36" t="s">
        <v>18</v>
      </c>
      <c r="K52" s="25" t="s">
        <v>0</v>
      </c>
      <c r="L52" s="36" t="s">
        <v>50</v>
      </c>
      <c r="M52" s="36" t="s">
        <v>2</v>
      </c>
      <c r="N52" s="36" t="s">
        <v>3</v>
      </c>
      <c r="O52" s="25" t="s">
        <v>1</v>
      </c>
      <c r="P52" s="25" t="s">
        <v>10</v>
      </c>
    </row>
    <row r="53" spans="2:16">
      <c r="B53" s="31"/>
      <c r="C53" s="32"/>
      <c r="D53" s="24" t="s">
        <v>6</v>
      </c>
      <c r="E53" s="24" t="s">
        <v>8</v>
      </c>
      <c r="F53" s="24" t="s">
        <v>6</v>
      </c>
      <c r="G53" s="24" t="s">
        <v>8</v>
      </c>
      <c r="H53" s="37"/>
      <c r="I53" s="37"/>
      <c r="J53" s="38"/>
      <c r="K53" s="39"/>
      <c r="L53" s="39"/>
      <c r="M53" s="37"/>
      <c r="N53" s="37"/>
      <c r="O53" s="26"/>
      <c r="P53" s="26"/>
    </row>
    <row r="54" spans="2:16" ht="13.5" customHeight="1">
      <c r="B54" s="2"/>
      <c r="C54" s="2" t="s">
        <v>5</v>
      </c>
      <c r="D54" s="5">
        <v>2.4E-2</v>
      </c>
      <c r="E54" s="14">
        <f t="shared" ref="E54" si="18">D54*(100+IF(J54="",0,VLOOKUP(J54,RNG補正値,2,FALSE))+IF(K54="",0,VLOOKUP(K54,RNG補正値,2,FALSE)))/100</f>
        <v>2.4E-2</v>
      </c>
      <c r="F54" s="6">
        <v>5</v>
      </c>
      <c r="G54" s="15">
        <f t="shared" ref="G54" si="19">F54*(100+IF(J54="",0,VLOOKUP(J54,RNG補正値,3,FALSE))+IF(K54="",0,VLOOKUP(K54,RNG補正値,3,FALSE)))/100</f>
        <v>5</v>
      </c>
      <c r="H54" s="6">
        <v>6</v>
      </c>
      <c r="I54" s="6">
        <v>0</v>
      </c>
      <c r="J54" s="1"/>
      <c r="K54" s="1"/>
      <c r="L54" s="7" t="s">
        <v>14</v>
      </c>
      <c r="M54" s="6">
        <v>1</v>
      </c>
      <c r="N54" s="7"/>
      <c r="O54" s="7" t="s">
        <v>14</v>
      </c>
      <c r="P54" s="1"/>
    </row>
    <row r="55" spans="2:16">
      <c r="B55" s="20"/>
    </row>
    <row r="56" spans="2:16">
      <c r="B56" s="21" t="s">
        <v>65</v>
      </c>
      <c r="C56" s="20"/>
      <c r="D56" s="20"/>
      <c r="E56" s="20"/>
    </row>
    <row r="57" spans="2:16">
      <c r="B57" s="19" t="s">
        <v>72</v>
      </c>
    </row>
    <row r="58" spans="2:16">
      <c r="B58" s="19"/>
    </row>
    <row r="59" spans="2:16">
      <c r="B59" s="19"/>
    </row>
    <row r="60" spans="2:16">
      <c r="B60" s="8">
        <v>20140109</v>
      </c>
      <c r="C60" s="17"/>
    </row>
    <row r="61" spans="2:16">
      <c r="B61" t="s">
        <v>27</v>
      </c>
      <c r="C61" s="17" t="s">
        <v>85</v>
      </c>
    </row>
    <row r="65" spans="2:3">
      <c r="B65" t="s">
        <v>22</v>
      </c>
    </row>
    <row r="67" spans="2:3">
      <c r="B67" t="s">
        <v>79</v>
      </c>
      <c r="C67" t="s">
        <v>82</v>
      </c>
    </row>
    <row r="68" spans="2:3">
      <c r="C68" t="s">
        <v>81</v>
      </c>
    </row>
    <row r="70" spans="2:3">
      <c r="B70" t="s">
        <v>80</v>
      </c>
      <c r="C70" t="s">
        <v>83</v>
      </c>
    </row>
    <row r="71" spans="2:3">
      <c r="C71" t="s">
        <v>84</v>
      </c>
    </row>
    <row r="72" spans="2:3">
      <c r="C72" s="8"/>
    </row>
  </sheetData>
  <mergeCells count="63">
    <mergeCell ref="L52:L53"/>
    <mergeCell ref="M52:M53"/>
    <mergeCell ref="N52:N53"/>
    <mergeCell ref="O52:O53"/>
    <mergeCell ref="P52:P53"/>
    <mergeCell ref="L36:L37"/>
    <mergeCell ref="M36:M37"/>
    <mergeCell ref="N36:N37"/>
    <mergeCell ref="O36:O37"/>
    <mergeCell ref="P36:P37"/>
    <mergeCell ref="K36:K37"/>
    <mergeCell ref="B52:C53"/>
    <mergeCell ref="D52:E52"/>
    <mergeCell ref="F52:G52"/>
    <mergeCell ref="H52:H53"/>
    <mergeCell ref="J52:J53"/>
    <mergeCell ref="I36:I37"/>
    <mergeCell ref="I52:I53"/>
    <mergeCell ref="K52:K53"/>
    <mergeCell ref="B36:C37"/>
    <mergeCell ref="D36:E36"/>
    <mergeCell ref="F36:G36"/>
    <mergeCell ref="H36:H37"/>
    <mergeCell ref="J36:J37"/>
    <mergeCell ref="N11:N12"/>
    <mergeCell ref="O11:O12"/>
    <mergeCell ref="P11:P12"/>
    <mergeCell ref="B22:C23"/>
    <mergeCell ref="D22:E22"/>
    <mergeCell ref="F22:G22"/>
    <mergeCell ref="H22:H23"/>
    <mergeCell ref="J22:J23"/>
    <mergeCell ref="K22:K23"/>
    <mergeCell ref="L22:L23"/>
    <mergeCell ref="M22:M23"/>
    <mergeCell ref="N22:N23"/>
    <mergeCell ref="O22:O23"/>
    <mergeCell ref="P22:P23"/>
    <mergeCell ref="I11:I12"/>
    <mergeCell ref="I22:I23"/>
    <mergeCell ref="S3:S4"/>
    <mergeCell ref="T3:T4"/>
    <mergeCell ref="B11:C12"/>
    <mergeCell ref="D11:E11"/>
    <mergeCell ref="F11:G11"/>
    <mergeCell ref="H11:H12"/>
    <mergeCell ref="J11:J12"/>
    <mergeCell ref="K11:K12"/>
    <mergeCell ref="L11:L12"/>
    <mergeCell ref="M11:M12"/>
    <mergeCell ref="L3:L4"/>
    <mergeCell ref="M3:M4"/>
    <mergeCell ref="N3:N4"/>
    <mergeCell ref="O3:O4"/>
    <mergeCell ref="P3:P4"/>
    <mergeCell ref="R3:R4"/>
    <mergeCell ref="K3:K4"/>
    <mergeCell ref="I3:I4"/>
    <mergeCell ref="B3:C4"/>
    <mergeCell ref="D3:E3"/>
    <mergeCell ref="F3:G3"/>
    <mergeCell ref="H3:H4"/>
    <mergeCell ref="J3:J4"/>
  </mergeCells>
  <phoneticPr fontId="1"/>
  <hyperlinks>
    <hyperlink ref="C61" r:id="rId1"/>
  </hyperlinks>
  <pageMargins left="0.7" right="0.7" top="0.75" bottom="0.75" header="0.3" footer="0.3"/>
  <pageSetup paperSize="9" orientation="portrait" horizont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カイ20140109</vt:lpstr>
      <vt:lpstr>カイ20140109!RNG補正値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2012-06-13T18:09:41Z</dcterms:created>
  <dcterms:modified xsi:type="dcterms:W3CDTF">2014-04-03T05:19:20Z</dcterms:modified>
</cp:coreProperties>
</file>